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lostate-my.sharepoint.com/personal/c838057872_colostate_edu/Documents/Indiana Files/ASDL/website/Sanders activities/"/>
    </mc:Choice>
  </mc:AlternateContent>
  <xr:revisionPtr revIDLastSave="0" documentId="8_{CF8CFE42-27CF-48D0-BFC2-F1C4BF338F62}" xr6:coauthVersionLast="47" xr6:coauthVersionMax="47" xr10:uidLastSave="{00000000-0000-0000-0000-000000000000}"/>
  <bookViews>
    <workbookView xWindow="38280" yWindow="-1155" windowWidth="25440" windowHeight="15270" activeTab="2" xr2:uid="{00000000-000D-0000-FFFF-FFFF00000000}"/>
  </bookViews>
  <sheets>
    <sheet name="Introduction" sheetId="11" r:id="rId1"/>
    <sheet name="LINEST_external_calibration" sheetId="7" r:id="rId2"/>
    <sheet name="LINEST_standard_addition"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0" l="1" a="1"/>
  <c r="B12" i="10" s="1"/>
  <c r="B13" i="7" a="1"/>
  <c r="B13" i="7" s="1"/>
  <c r="B20" i="10" l="1"/>
  <c r="B19" i="10"/>
  <c r="B18" i="10"/>
  <c r="B25" i="10" l="1"/>
  <c r="B21" i="7"/>
  <c r="B20" i="7"/>
  <c r="B19" i="7"/>
  <c r="B24" i="10" l="1"/>
  <c r="B28" i="10" s="1"/>
  <c r="B29" i="10"/>
  <c r="B25" i="7"/>
  <c r="B26" i="7" l="1"/>
  <c r="B30" i="7" s="1"/>
  <c r="B29"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<sst xmlns="http://schemas.openxmlformats.org/spreadsheetml/2006/main" count="48" uniqueCount="31">
  <si>
    <t>Fe standard (ppm)</t>
  </si>
  <si>
    <t>Absorbance</t>
  </si>
  <si>
    <t>Linest output</t>
  </si>
  <si>
    <t>m</t>
  </si>
  <si>
    <t>sm</t>
  </si>
  <si>
    <t>R2</t>
  </si>
  <si>
    <t>sy</t>
  </si>
  <si>
    <t>sb</t>
  </si>
  <si>
    <t>b</t>
  </si>
  <si>
    <t>n</t>
  </si>
  <si>
    <t>mean y</t>
  </si>
  <si>
    <t>sum(xi-mean x)^2</t>
  </si>
  <si>
    <t>Measured y</t>
  </si>
  <si>
    <t>k = number of y replicates</t>
  </si>
  <si>
    <t xml:space="preserve"> Standard Calibration Curve</t>
  </si>
  <si>
    <t>Derived x (Fe ppm in 1:5 diluted soln)</t>
  </si>
  <si>
    <t>Derived uncertainty in x (sx)</t>
  </si>
  <si>
    <t>Orginal Unknown Concentration</t>
  </si>
  <si>
    <t>Orginal Unknown Uncertainty in Concentration</t>
  </si>
  <si>
    <t>*Derived uncertainty in x (sx)</t>
  </si>
  <si>
    <t>Standard Calibration Curve, each 50 mL sample was prepared with 10 mL of unknown</t>
  </si>
  <si>
    <t>This Excel file is provided as a guide for organizing and analyzing calibration-curve data using both external calibration and standard addition methods. The two appropriately labeled tabs show example workflows for determining the concentration of Fe in an unknown sample, including preparation of calibration curves, use of accepted standard concentrations, application of LINEST to obtain regression statistics, calculation of uncertainty in the diluted unknown concentration, and use of dilution factors to determine the final sample concentration and associated uncertainty. Use these examples as a reference for how calculations, statistical analysis, and dilution corrections should be organized and presented in your own work.</t>
  </si>
  <si>
    <t>Measured y of 1:5 unknown dilute Fe</t>
  </si>
  <si>
    <t>df</t>
  </si>
  <si>
    <t>F</t>
  </si>
  <si>
    <t>Orginal Unknown Fe Concentration (ppm)</t>
  </si>
  <si>
    <t>Orginal Unknown Uncertainty in Fe Conc (ppm)</t>
  </si>
  <si>
    <t>ssresid</t>
  </si>
  <si>
    <t>ssreg</t>
  </si>
  <si>
    <t>This tab demonstrates the workflow for determining the concentration of Fe in an unknown sample using the method of standard addition. In each solution, 10.00 mL of the unknown sample was added to a 50.00 mL volumetric flask containing a known added concentration of Fe standard. The absorbance values for these solutions were used to construct a standard-addition calibration curve. LINEST was then used to determine the slope, intercept, and regression statistics for the calibration curve. In the uncertainty equation, n represents the number of calibration solutions analyzed and y represents the average signal measured for the samples. These values were used to calculate the concentration of Fe in the diluted flasks (x) and its uncertainty (sx​). Finally, because the original unknown sample was diluted from 10.00 mL to 50.00 mL, both the calculated concentration and uncertainty were multiplied by 5 to determine the concentration and uncertainty for the original undiluted sample.</t>
  </si>
  <si>
    <t>This tab demonstrates the workflow for determining the concentration of Fe in an unknown sample using external calibration. Six calibration standards ranging from 0–10 ppm Fe were analyzed to construct a calibration curve. The unknown sample was diluted 1:5 prior to analysis, and replicate absorbance measurements were collected. LINEST was used to determine the slope, intercept, and regression statistics for the calibration curve. In the uncertainty equation, n represents the number of calibration standards, y represents the average signal for the unknown, and k represents the number of replicate unknown measurements. These values were then used to calculate the concentration of the diluted unknown (x) and its uncertainty (sx​). Finally, because the sample underwent a 1:5 dilution, both the calculated concentration and uncertainty were multiplied by 5 to determine the concentration and uncertainty for the original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</si>
</sst>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164" fontId="0" fillId="0" borderId="0" xfId="0" applyNumberFormat="1" applyAlignment="1">
      <alignment wrapText="1"/>
    </xf>
    <xf numFmtId="164" fontId="0" fillId="0" borderId="0" xfId="0" applyNumberFormat="1"/>
    <xf numFmtId="0" fontId="0" fillId="0" borderId="0" xfId="0"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87768284283613"/>
          <c:y val="5.6574517039552255E-2"/>
          <c:w val="0.85056439753541446"/>
          <c:h val="0.80622158679870759"/>
        </c:manualLayout>
      </c:layout>
      <c:scatterChart>
        <c:scatterStyle val="lineMarker"/>
        <c:varyColors val="0"/>
        <c:ser>
          <c:idx val="0"/>
          <c:order val="0"/>
          <c:spPr>
            <a:ln w="28575">
              <a:noFill/>
            </a:ln>
          </c:spPr>
          <c:trendline>
            <c:trendlineType val="linear"/>
            <c:dispRSqr val="1"/>
            <c:dispEq val="1"/>
            <c:trendlineLbl>
              <c:layout>
                <c:manualLayout>
                  <c:x val="8.3431060479142241E-2"/>
                  <c:y val="0.23562530716376148"/>
                </c:manualLayout>
              </c:layout>
              <c:numFmt formatCode="General" sourceLinked="0"/>
            </c:trendlineLbl>
          </c:trendline>
          <c:xVal>
            <c:numRef>
              <c:f>LINEST_external_calibration!$A$5:$A$10</c:f>
              <c:numCache>
                <c:formatCode>General</c:formatCode>
                <c:ptCount val="6"/>
                <c:pt idx="0">
                  <c:v>0</c:v>
                </c:pt>
                <c:pt idx="1">
                  <c:v>2</c:v>
                </c:pt>
                <c:pt idx="2">
                  <c:v>4</c:v>
                </c:pt>
                <c:pt idx="3">
                  <c:v>6</c:v>
                </c:pt>
                <c:pt idx="4">
                  <c:v>8</c:v>
                </c:pt>
                <c:pt idx="5">
                  <c:v>10</c:v>
                </c:pt>
              </c:numCache>
            </c:numRef>
          </c:xVal>
          <c:yVal>
            <c:numRef>
              <c:f>LINEST_external_calibration!$B$5:$B$10</c:f>
              <c:numCache>
                <c:formatCode>General</c:formatCode>
                <c:ptCount val="6"/>
                <c:pt idx="0">
                  <c:v>0</c:v>
                </c:pt>
                <c:pt idx="1">
                  <c:v>5.7000000000000002E-2</c:v>
                </c:pt>
                <c:pt idx="2">
                  <c:v>0.107</c:v>
                </c:pt>
                <c:pt idx="3">
                  <c:v>0.161</c:v>
                </c:pt>
                <c:pt idx="4">
                  <c:v>0.21099999999999999</c:v>
                </c:pt>
                <c:pt idx="5">
                  <c:v>0.254</c:v>
                </c:pt>
              </c:numCache>
            </c:numRef>
          </c:yVal>
          <c:smooth val="0"/>
          <c:extLst>
            <c:ext xmlns:c16="http://schemas.microsoft.com/office/drawing/2014/chart" uri="{C3380CC4-5D6E-409C-BE32-E72D297353CC}">
              <c16:uniqueId val="{00000000-447A-474B-88D6-78FFCAFEA05E}"/>
            </c:ext>
          </c:extLst>
        </c:ser>
        <c:dLbls>
          <c:showLegendKey val="0"/>
          <c:showVal val="0"/>
          <c:showCatName val="0"/>
          <c:showSerName val="0"/>
          <c:showPercent val="0"/>
          <c:showBubbleSize val="0"/>
        </c:dLbls>
        <c:axId val="515058176"/>
        <c:axId val="407047664"/>
      </c:scatterChart>
      <c:valAx>
        <c:axId val="515058176"/>
        <c:scaling>
          <c:orientation val="minMax"/>
        </c:scaling>
        <c:delete val="0"/>
        <c:axPos val="b"/>
        <c:title>
          <c:tx>
            <c:rich>
              <a:bodyPr/>
              <a:lstStyle/>
              <a:p>
                <a:pPr>
                  <a:defRPr/>
                </a:pPr>
                <a:r>
                  <a:rPr lang="en-US"/>
                  <a:t>Added Fe (ppm)</a:t>
                </a:r>
              </a:p>
            </c:rich>
          </c:tx>
          <c:overlay val="0"/>
        </c:title>
        <c:numFmt formatCode="General" sourceLinked="1"/>
        <c:majorTickMark val="out"/>
        <c:minorTickMark val="none"/>
        <c:tickLblPos val="nextTo"/>
        <c:crossAx val="407047664"/>
        <c:crosses val="autoZero"/>
        <c:crossBetween val="midCat"/>
      </c:valAx>
      <c:valAx>
        <c:axId val="407047664"/>
        <c:scaling>
          <c:orientation val="minMax"/>
        </c:scaling>
        <c:delete val="0"/>
        <c:axPos val="l"/>
        <c:title>
          <c:tx>
            <c:rich>
              <a:bodyPr rot="-5400000" vert="horz"/>
              <a:lstStyle/>
              <a:p>
                <a:pPr>
                  <a:defRPr/>
                </a:pPr>
                <a:r>
                  <a:rPr lang="en-US"/>
                  <a:t>Absorbance</a:t>
                </a:r>
              </a:p>
            </c:rich>
          </c:tx>
          <c:overlay val="0"/>
        </c:title>
        <c:numFmt formatCode="General" sourceLinked="1"/>
        <c:majorTickMark val="out"/>
        <c:minorTickMark val="none"/>
        <c:tickLblPos val="nextTo"/>
        <c:crossAx val="515058176"/>
        <c:crosses val="autoZero"/>
        <c:crossBetween val="midCat"/>
      </c:valAx>
    </c:plotArea>
    <c:plotVisOnly val="1"/>
    <c:dispBlanksAs val="gap"/>
    <c:showDLblsOverMax val="0"/>
  </c:chart>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87768284283613"/>
          <c:y val="5.6574517039552255E-2"/>
          <c:w val="0.85056439753541446"/>
          <c:h val="0.80622158679870759"/>
        </c:manualLayout>
      </c:layout>
      <c:scatterChart>
        <c:scatterStyle val="lineMarker"/>
        <c:varyColors val="0"/>
        <c:ser>
          <c:idx val="0"/>
          <c:order val="0"/>
          <c:spPr>
            <a:ln w="28575">
              <a:noFill/>
            </a:ln>
          </c:spPr>
          <c:trendline>
            <c:trendlineType val="linear"/>
            <c:backward val="5.0999999999999996"/>
            <c:dispRSqr val="0"/>
            <c:dispEq val="0"/>
          </c:trendline>
          <c:trendline>
            <c:trendlineType val="linear"/>
            <c:dispRSqr val="1"/>
            <c:dispEq val="1"/>
            <c:trendlineLbl>
              <c:layout>
                <c:manualLayout>
                  <c:x val="7.1758530183727035E-2"/>
                  <c:y val="0.34570299894545853"/>
                </c:manualLayout>
              </c:layout>
              <c:numFmt formatCode="General" sourceLinked="0"/>
            </c:trendlineLbl>
          </c:trendline>
          <c:xVal>
            <c:numRef>
              <c:f>LINEST_standard_addition!$A$5:$A$9</c:f>
              <c:numCache>
                <c:formatCode>General</c:formatCode>
                <c:ptCount val="5"/>
                <c:pt idx="0">
                  <c:v>0</c:v>
                </c:pt>
                <c:pt idx="1">
                  <c:v>2</c:v>
                </c:pt>
                <c:pt idx="2">
                  <c:v>4</c:v>
                </c:pt>
                <c:pt idx="3">
                  <c:v>6</c:v>
                </c:pt>
                <c:pt idx="4">
                  <c:v>8</c:v>
                </c:pt>
              </c:numCache>
            </c:numRef>
          </c:xVal>
          <c:yVal>
            <c:numRef>
              <c:f>LINEST_standard_addition!$B$5:$B$9</c:f>
              <c:numCache>
                <c:formatCode>General</c:formatCode>
                <c:ptCount val="5"/>
                <c:pt idx="0">
                  <c:v>0.128</c:v>
                </c:pt>
                <c:pt idx="1">
                  <c:v>0.184</c:v>
                </c:pt>
                <c:pt idx="2">
                  <c:v>0.23399999999999999</c:v>
                </c:pt>
                <c:pt idx="3">
                  <c:v>0.28800000000000003</c:v>
                </c:pt>
                <c:pt idx="4">
                  <c:v>0.33300000000000002</c:v>
                </c:pt>
              </c:numCache>
            </c:numRef>
          </c:yVal>
          <c:smooth val="0"/>
          <c:extLst>
            <c:ext xmlns:c16="http://schemas.microsoft.com/office/drawing/2014/chart" uri="{C3380CC4-5D6E-409C-BE32-E72D297353CC}">
              <c16:uniqueId val="{00000000-70E0-44F8-B92C-28A45ECEC69B}"/>
            </c:ext>
          </c:extLst>
        </c:ser>
        <c:dLbls>
          <c:showLegendKey val="0"/>
          <c:showVal val="0"/>
          <c:showCatName val="0"/>
          <c:showSerName val="0"/>
          <c:showPercent val="0"/>
          <c:showBubbleSize val="0"/>
        </c:dLbls>
        <c:axId val="515058176"/>
        <c:axId val="407047664"/>
      </c:scatterChart>
      <c:valAx>
        <c:axId val="515058176"/>
        <c:scaling>
          <c:orientation val="minMax"/>
          <c:min val="-8"/>
        </c:scaling>
        <c:delete val="0"/>
        <c:axPos val="b"/>
        <c:title>
          <c:tx>
            <c:rich>
              <a:bodyPr/>
              <a:lstStyle/>
              <a:p>
                <a:pPr>
                  <a:defRPr/>
                </a:pPr>
                <a:r>
                  <a:rPr lang="en-US"/>
                  <a:t>Added Fe (ppm)</a:t>
                </a:r>
              </a:p>
            </c:rich>
          </c:tx>
          <c:overlay val="0"/>
        </c:title>
        <c:numFmt formatCode="General" sourceLinked="1"/>
        <c:majorTickMark val="out"/>
        <c:minorTickMark val="none"/>
        <c:tickLblPos val="nextTo"/>
        <c:crossAx val="407047664"/>
        <c:crosses val="autoZero"/>
        <c:crossBetween val="midCat"/>
        <c:majorUnit val="4"/>
      </c:valAx>
      <c:valAx>
        <c:axId val="407047664"/>
        <c:scaling>
          <c:orientation val="minMax"/>
          <c:min val="0"/>
        </c:scaling>
        <c:delete val="0"/>
        <c:axPos val="l"/>
        <c:title>
          <c:tx>
            <c:rich>
              <a:bodyPr rot="-5400000" vert="horz"/>
              <a:lstStyle/>
              <a:p>
                <a:pPr>
                  <a:defRPr/>
                </a:pPr>
                <a:r>
                  <a:rPr lang="en-US"/>
                  <a:t>Absorbance</a:t>
                </a:r>
              </a:p>
            </c:rich>
          </c:tx>
          <c:overlay val="0"/>
        </c:title>
        <c:numFmt formatCode="General" sourceLinked="1"/>
        <c:majorTickMark val="out"/>
        <c:minorTickMark val="none"/>
        <c:tickLblPos val="nextTo"/>
        <c:crossAx val="515058176"/>
        <c:crossesAt val="-8"/>
        <c:crossBetween val="midCat"/>
      </c:valAx>
    </c:plotArea>
    <c:plotVisOnly val="1"/>
    <c:dispBlanksAs val="gap"/>
    <c:showDLblsOverMax val="0"/>
  </c:chart>
  <c:txPr>
    <a:bodyPr/>
    <a:lstStyle/>
    <a:p>
      <a:pPr>
        <a:defRPr sz="1200"/>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603250</xdr:colOff>
      <xdr:row>4</xdr:row>
      <xdr:rowOff>6350</xdr:rowOff>
    </xdr:from>
    <xdr:to>
      <xdr:col>12</xdr:col>
      <xdr:colOff>488950</xdr:colOff>
      <xdr:row>21</xdr:row>
      <xdr:rowOff>160337</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xdr:colOff>
      <xdr:row>4</xdr:row>
      <xdr:rowOff>9525</xdr:rowOff>
    </xdr:from>
    <xdr:to>
      <xdr:col>12</xdr:col>
      <xdr:colOff>533400</xdr:colOff>
      <xdr:row>23</xdr:row>
      <xdr:rowOff>4762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A5D27-FE86-4C8F-9F3D-A6E994ADF27E}">
  <dimension ref="A1:I1"/>
  <sheetViews>
    <sheetView workbookViewId="0">
      <selection sqref="A1:I1"/>
    </sheetView>
  </sheetViews>
  <sheetFormatPr defaultRowHeight="15" x14ac:dyDescent="0.25"/>
  <sheetData>
    <row r="1" spans="1:9" ht="141.6" customHeight="1" x14ac:dyDescent="0.25">
      <c r="A1" s="6" t="s">
        <v>21</v>
      </c>
      <c r="B1" s="6"/>
      <c r="C1" s="6"/>
      <c r="D1" s="6"/>
      <c r="E1" s="6"/>
      <c r="F1" s="6"/>
      <c r="G1" s="6"/>
      <c r="H1" s="6"/>
      <c r="I1" s="6"/>
    </row>
  </sheetData>
  <mergeCells count="1">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workbookViewId="0">
      <selection sqref="A1:G1"/>
    </sheetView>
  </sheetViews>
  <sheetFormatPr defaultRowHeight="15" x14ac:dyDescent="0.25"/>
  <cols>
    <col min="1" max="1" width="40.42578125" bestFit="1" customWidth="1"/>
    <col min="2" max="2" width="12.7109375" bestFit="1" customWidth="1"/>
    <col min="17" max="17" width="11.5703125" bestFit="1" customWidth="1"/>
  </cols>
  <sheetData>
    <row r="1" spans="1:7" ht="134.1" customHeight="1" x14ac:dyDescent="0.25">
      <c r="A1" s="6" t="s">
        <v>30</v>
      </c>
      <c r="B1" s="6"/>
      <c r="C1" s="6"/>
      <c r="D1" s="6"/>
      <c r="E1" s="6"/>
      <c r="F1" s="6"/>
      <c r="G1" s="6"/>
    </row>
    <row r="3" spans="1:7" x14ac:dyDescent="0.25">
      <c r="A3" s="1" t="s">
        <v>14</v>
      </c>
    </row>
    <row r="4" spans="1:7" x14ac:dyDescent="0.25">
      <c r="A4" t="s">
        <v>0</v>
      </c>
      <c r="B4" t="s">
        <v>1</v>
      </c>
    </row>
    <row r="5" spans="1:7" x14ac:dyDescent="0.25">
      <c r="A5">
        <v>0</v>
      </c>
      <c r="B5">
        <v>0</v>
      </c>
    </row>
    <row r="6" spans="1:7" x14ac:dyDescent="0.25">
      <c r="A6">
        <v>2</v>
      </c>
      <c r="B6">
        <v>5.7000000000000002E-2</v>
      </c>
    </row>
    <row r="7" spans="1:7" x14ac:dyDescent="0.25">
      <c r="A7">
        <v>4</v>
      </c>
      <c r="B7">
        <v>0.107</v>
      </c>
    </row>
    <row r="8" spans="1:7" x14ac:dyDescent="0.25">
      <c r="A8">
        <v>6</v>
      </c>
      <c r="B8">
        <v>0.161</v>
      </c>
    </row>
    <row r="9" spans="1:7" x14ac:dyDescent="0.25">
      <c r="A9">
        <v>8</v>
      </c>
      <c r="B9">
        <v>0.21099999999999999</v>
      </c>
    </row>
    <row r="10" spans="1:7" x14ac:dyDescent="0.25">
      <c r="A10">
        <v>10</v>
      </c>
      <c r="B10">
        <v>0.254</v>
      </c>
    </row>
    <row r="12" spans="1:7" x14ac:dyDescent="0.25">
      <c r="B12" t="s">
        <v>2</v>
      </c>
    </row>
    <row r="13" spans="1:7" x14ac:dyDescent="0.25">
      <c r="A13" t="s">
        <v>3</v>
      </c>
      <c r="B13" cm="1">
        <f t="array" ref="B13:C17">LINEST(B5:B10,A5:A10,TRUE,TRUE)</f>
        <v>2.5514285714285715E-2</v>
      </c>
      <c r="C13">
        <v>4.0952380952380962E-3</v>
      </c>
      <c r="D13" t="s">
        <v>8</v>
      </c>
    </row>
    <row r="14" spans="1:7" x14ac:dyDescent="0.25">
      <c r="A14" t="s">
        <v>4</v>
      </c>
      <c r="B14">
        <v>5.0291666314412919E-4</v>
      </c>
      <c r="C14">
        <v>3.045311626499703E-3</v>
      </c>
      <c r="D14" t="s">
        <v>7</v>
      </c>
    </row>
    <row r="15" spans="1:7" x14ac:dyDescent="0.25">
      <c r="A15" t="s">
        <v>5</v>
      </c>
      <c r="B15">
        <v>0.99844828917412509</v>
      </c>
      <c r="C15">
        <v>4.2077026873059585E-3</v>
      </c>
      <c r="D15" t="s">
        <v>6</v>
      </c>
    </row>
    <row r="16" spans="1:7" x14ac:dyDescent="0.25">
      <c r="A16" t="s">
        <v>24</v>
      </c>
      <c r="B16">
        <v>2573.7998924152944</v>
      </c>
      <c r="C16">
        <v>4</v>
      </c>
      <c r="D16" t="s">
        <v>23</v>
      </c>
    </row>
    <row r="17" spans="1:17" x14ac:dyDescent="0.25">
      <c r="A17" t="s">
        <v>28</v>
      </c>
      <c r="B17">
        <v>4.556851428571429E-2</v>
      </c>
      <c r="C17">
        <v>7.0819047619047148E-5</v>
      </c>
      <c r="D17" t="s">
        <v>27</v>
      </c>
    </row>
    <row r="19" spans="1:17" x14ac:dyDescent="0.25">
      <c r="A19" t="s">
        <v>9</v>
      </c>
      <c r="B19">
        <f>COUNT(B5:B10)</f>
        <v>6</v>
      </c>
    </row>
    <row r="20" spans="1:17" x14ac:dyDescent="0.25">
      <c r="A20" t="s">
        <v>10</v>
      </c>
      <c r="B20">
        <f>AVERAGE(B5:B10)</f>
        <v>0.13166666666666668</v>
      </c>
    </row>
    <row r="21" spans="1:17" x14ac:dyDescent="0.25">
      <c r="A21" t="s">
        <v>11</v>
      </c>
      <c r="B21">
        <f>DEVSQ(A5:A10)</f>
        <v>70</v>
      </c>
    </row>
    <row r="23" spans="1:17" x14ac:dyDescent="0.25">
      <c r="A23" t="s">
        <v>22</v>
      </c>
      <c r="B23">
        <v>0.13700000000000001</v>
      </c>
    </row>
    <row r="24" spans="1:17" x14ac:dyDescent="0.25">
      <c r="A24" t="s">
        <v>13</v>
      </c>
      <c r="B24">
        <v>1</v>
      </c>
      <c r="P24" s="2"/>
      <c r="Q24" s="2"/>
    </row>
    <row r="25" spans="1:17" s="2" customFormat="1" x14ac:dyDescent="0.25">
      <c r="A25" s="2" t="s">
        <v>15</v>
      </c>
      <c r="B25" s="3">
        <f>(B23-C13)/B13</f>
        <v>5.2090332213512509</v>
      </c>
      <c r="P25"/>
      <c r="Q25"/>
    </row>
    <row r="26" spans="1:17" x14ac:dyDescent="0.25">
      <c r="A26" t="s">
        <v>16</v>
      </c>
      <c r="B26" s="4">
        <f>(C15/B13)*SQRT((1/B24)+(1/B19)+((B23-B20)^2)/(B13^2*B21))</f>
        <v>0.17817680903449665</v>
      </c>
    </row>
    <row r="29" spans="1:17" x14ac:dyDescent="0.25">
      <c r="A29" t="s">
        <v>25</v>
      </c>
      <c r="B29" s="4">
        <f>B25*5</f>
        <v>26.045166106756255</v>
      </c>
    </row>
    <row r="30" spans="1:17" x14ac:dyDescent="0.25">
      <c r="A30" t="s">
        <v>26</v>
      </c>
      <c r="B30" s="4">
        <f>B26*5</f>
        <v>0.89088404517248321</v>
      </c>
    </row>
  </sheetData>
  <mergeCells count="1">
    <mergeCell ref="A1:G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9"/>
  <sheetViews>
    <sheetView tabSelected="1" workbookViewId="0">
      <selection sqref="A1:G1"/>
    </sheetView>
  </sheetViews>
  <sheetFormatPr defaultColWidth="9.140625" defaultRowHeight="15" x14ac:dyDescent="0.25"/>
  <cols>
    <col min="1" max="1" width="42.85546875" customWidth="1"/>
    <col min="2" max="2" width="12.7109375" bestFit="1" customWidth="1"/>
    <col min="17" max="17" width="11.5703125" bestFit="1" customWidth="1"/>
  </cols>
  <sheetData>
    <row r="1" spans="1:7" ht="135.94999999999999" customHeight="1" x14ac:dyDescent="0.25">
      <c r="A1" s="5" t="s">
        <v>29</v>
      </c>
      <c r="B1" s="5"/>
      <c r="C1" s="5"/>
      <c r="D1" s="5"/>
      <c r="E1" s="5"/>
      <c r="F1" s="5"/>
      <c r="G1" s="5"/>
    </row>
    <row r="3" spans="1:7" x14ac:dyDescent="0.25">
      <c r="A3" s="1" t="s">
        <v>20</v>
      </c>
    </row>
    <row r="4" spans="1:7" x14ac:dyDescent="0.25">
      <c r="A4" t="s">
        <v>0</v>
      </c>
      <c r="B4" t="s">
        <v>1</v>
      </c>
    </row>
    <row r="5" spans="1:7" x14ac:dyDescent="0.25">
      <c r="A5">
        <v>0</v>
      </c>
      <c r="B5">
        <v>0.128</v>
      </c>
    </row>
    <row r="6" spans="1:7" x14ac:dyDescent="0.25">
      <c r="A6">
        <v>2</v>
      </c>
      <c r="B6">
        <v>0.184</v>
      </c>
    </row>
    <row r="7" spans="1:7" x14ac:dyDescent="0.25">
      <c r="A7">
        <v>4</v>
      </c>
      <c r="B7">
        <v>0.23399999999999999</v>
      </c>
    </row>
    <row r="8" spans="1:7" x14ac:dyDescent="0.25">
      <c r="A8">
        <v>6</v>
      </c>
      <c r="B8">
        <v>0.28800000000000003</v>
      </c>
    </row>
    <row r="9" spans="1:7" x14ac:dyDescent="0.25">
      <c r="A9">
        <v>8</v>
      </c>
      <c r="B9">
        <v>0.33300000000000002</v>
      </c>
    </row>
    <row r="11" spans="1:7" x14ac:dyDescent="0.25">
      <c r="B11" t="s">
        <v>2</v>
      </c>
    </row>
    <row r="12" spans="1:7" x14ac:dyDescent="0.25">
      <c r="A12" t="s">
        <v>3</v>
      </c>
      <c r="B12" cm="1">
        <f t="array" ref="B12:C16">LINEST(B5:B9,A5:A9,TRUE,TRUE)</f>
        <v>2.5699999999999997E-2</v>
      </c>
      <c r="C12">
        <v>0.13059999999999999</v>
      </c>
      <c r="D12" t="s">
        <v>8</v>
      </c>
    </row>
    <row r="13" spans="1:7" x14ac:dyDescent="0.25">
      <c r="A13" t="s">
        <v>4</v>
      </c>
      <c r="B13">
        <v>5.1316014394468899E-4</v>
      </c>
      <c r="C13">
        <v>2.5139610179953091E-3</v>
      </c>
      <c r="D13" t="s">
        <v>7</v>
      </c>
    </row>
    <row r="14" spans="1:7" x14ac:dyDescent="0.25">
      <c r="A14" t="s">
        <v>5</v>
      </c>
      <c r="B14">
        <v>0.9988053472054198</v>
      </c>
      <c r="C14">
        <v>3.2455097185701593E-3</v>
      </c>
      <c r="D14" t="s">
        <v>6</v>
      </c>
    </row>
    <row r="15" spans="1:7" x14ac:dyDescent="0.25">
      <c r="A15" t="s">
        <v>24</v>
      </c>
      <c r="B15">
        <v>2508.1898734177171</v>
      </c>
      <c r="C15">
        <v>3</v>
      </c>
      <c r="D15" t="s">
        <v>23</v>
      </c>
    </row>
    <row r="16" spans="1:7" x14ac:dyDescent="0.25">
      <c r="A16" t="s">
        <v>28</v>
      </c>
      <c r="B16">
        <v>2.6419600000000008E-2</v>
      </c>
      <c r="C16">
        <v>3.1600000000000063E-5</v>
      </c>
      <c r="D16" t="s">
        <v>27</v>
      </c>
    </row>
    <row r="18" spans="1:17" x14ac:dyDescent="0.25">
      <c r="A18" t="s">
        <v>9</v>
      </c>
      <c r="B18">
        <f>COUNT(B5:B9)</f>
        <v>5</v>
      </c>
    </row>
    <row r="19" spans="1:17" x14ac:dyDescent="0.25">
      <c r="A19" t="s">
        <v>10</v>
      </c>
      <c r="B19">
        <f>AVERAGE(B5:B9)</f>
        <v>0.2334</v>
      </c>
    </row>
    <row r="20" spans="1:17" x14ac:dyDescent="0.25">
      <c r="A20" t="s">
        <v>11</v>
      </c>
      <c r="B20">
        <f>DEVSQ(A5:A9)</f>
        <v>40</v>
      </c>
    </row>
    <row r="22" spans="1:17" x14ac:dyDescent="0.25">
      <c r="A22" t="s">
        <v>12</v>
      </c>
      <c r="B22">
        <v>0</v>
      </c>
    </row>
    <row r="23" spans="1:17" x14ac:dyDescent="0.25">
      <c r="P23" s="2"/>
      <c r="Q23" s="2"/>
    </row>
    <row r="24" spans="1:17" s="2" customFormat="1" x14ac:dyDescent="0.25">
      <c r="A24" s="2" t="s">
        <v>15</v>
      </c>
      <c r="B24" s="3">
        <f>-(B22-C12)/B12</f>
        <v>5.0817120622568099</v>
      </c>
      <c r="P24"/>
      <c r="Q24"/>
    </row>
    <row r="25" spans="1:17" x14ac:dyDescent="0.25">
      <c r="A25" t="s">
        <v>19</v>
      </c>
      <c r="B25" s="4">
        <f>(C14/B12)*SQRT((1/B18)+((B22-B19)^2)/(B12^2*B20))</f>
        <v>0.18992847297068555</v>
      </c>
    </row>
    <row r="28" spans="1:17" x14ac:dyDescent="0.25">
      <c r="A28" t="s">
        <v>17</v>
      </c>
      <c r="B28" s="4">
        <f>B24*5</f>
        <v>25.408560311284049</v>
      </c>
    </row>
    <row r="29" spans="1:17" x14ac:dyDescent="0.25">
      <c r="A29" t="s">
        <v>18</v>
      </c>
      <c r="B29" s="4">
        <f>B25*5</f>
        <v>0.94964236485342779</v>
      </c>
    </row>
  </sheetData>
  <mergeCells count="1">
    <mergeCell ref="A1:G1"/>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LINEST_external_calibration</vt:lpstr>
      <vt:lpstr>LINEST_standard_addition</vt:lpstr>
    </vt:vector>
  </TitlesOfParts>
  <Company>North Central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Sanders</dc:creator>
  <cp:lastModifiedBy>Jill Robinson</cp:lastModifiedBy>
  <dcterms:created xsi:type="dcterms:W3CDTF">2014-10-28T17:47:51Z</dcterms:created>
  <dcterms:modified xsi:type="dcterms:W3CDTF">2026-09-08T23:18:15Z</dcterms:modified>
</cp:coreProperties>
</file>